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23250" windowHeight="12330"/>
  </bookViews>
  <sheets>
    <sheet name="Лист1" sheetId="2" r:id="rId1"/>
  </sheets>
  <calcPr calcId="145621"/>
</workbook>
</file>

<file path=xl/calcChain.xml><?xml version="1.0" encoding="utf-8"?>
<calcChain xmlns="http://schemas.openxmlformats.org/spreadsheetml/2006/main">
  <c r="P7" i="2" l="1"/>
  <c r="G7" i="2"/>
  <c r="F7" i="2" l="1"/>
  <c r="H7" i="2" l="1"/>
  <c r="P8" i="2" l="1"/>
  <c r="R7" i="2"/>
  <c r="Q8" i="2"/>
  <c r="S7" i="2" l="1"/>
  <c r="S8" i="2" l="1"/>
  <c r="R8" i="2"/>
</calcChain>
</file>

<file path=xl/sharedStrings.xml><?xml version="1.0" encoding="utf-8"?>
<sst xmlns="http://schemas.openxmlformats.org/spreadsheetml/2006/main" count="30" uniqueCount="30">
  <si>
    <t>код ИП</t>
  </si>
  <si>
    <t>Модель нового ТС/оборудования</t>
  </si>
  <si>
    <t xml:space="preserve">Дефлятор 2016/2015 </t>
  </si>
  <si>
    <t xml:space="preserve">Дефлятор 2017/2016 </t>
  </si>
  <si>
    <t xml:space="preserve">Дефлятор 2018/2017 </t>
  </si>
  <si>
    <t xml:space="preserve">Дефлятор 2019/2018 </t>
  </si>
  <si>
    <t>Дефлятор 2020/2019</t>
  </si>
  <si>
    <t>Дефлятор 2021/2020</t>
  </si>
  <si>
    <t>Дефлятор 2022/2021</t>
  </si>
  <si>
    <t>Год реализации</t>
  </si>
  <si>
    <t>Стоимость в ценах базового,  года тыс. руб.с НДС</t>
  </si>
  <si>
    <t>Всего, в тыс.руб. без НДС</t>
  </si>
  <si>
    <t>Стоимость  за 1 ед. оборудования в прогнозных ценах, тыс. руб. без НДС</t>
  </si>
  <si>
    <t>В ценах 2016 года</t>
  </si>
  <si>
    <t>Всего, в тыс.руб. с НДС</t>
  </si>
  <si>
    <t>Нименование ИП</t>
  </si>
  <si>
    <t>Количество</t>
  </si>
  <si>
    <t>Стоимость в ценах базового,  года тыс. руб.без НДС</t>
  </si>
  <si>
    <t>Итого</t>
  </si>
  <si>
    <t>Начальник отдела инвестиций</t>
  </si>
  <si>
    <t>дата составления</t>
  </si>
  <si>
    <t>исполнитель: 
инженер отдела инвестиций Силин С.В.</t>
  </si>
  <si>
    <t>Фрезернороторный снегоочиститель на базе МТЗ</t>
  </si>
  <si>
    <t>Источник ценовой информации</t>
  </si>
  <si>
    <t>в т.ч. расходы на государственную регистрацию автотранспорта, тыс. руб. НДС не облагаются</t>
  </si>
  <si>
    <t>Ю.В.Скорик</t>
  </si>
  <si>
    <t>I_000-56-1-07.10-0171</t>
  </si>
  <si>
    <t>КП ООО "Компания СИМ-авто" от 21.10.2016
КП ООО ПО "Трак Плэнет" от 14.10.2016
КП ООО ТД РИМ от 21.10.2016 №117</t>
  </si>
  <si>
    <t>Приобретение фрезерно-роторного снегоочистителя (1 шт.)</t>
  </si>
  <si>
    <t>Сметный расчет по ИП I_000-56-1-07.10-0171; Приобретение фрезерно-роторного снегоочистителя (1 шт.)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</si>
</sst>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₽_-;\-* #,##0.00\ _₽_-;_-* &quot;-&quot;??\ _₽_-;_-@_-"/>
    <numFmt numFmtId="164" formatCode="_-* #,##0_р_._-;\-* #,##0_р_._-;_-* &quot;-&quot;_р_._-;_-@_-"/>
    <numFmt numFmtId="165" formatCode="_-* #,##0.00_р_._-;\-* #,##0.00_р_._-;_-* &quot;-&quot;??_р_._-;_-@_-"/>
    <numFmt numFmtId="166" formatCode="_(* #,##0.00_);_(* \(#,##0.00\);_(* &quot;-&quot;??_);_(@_)"/>
    <numFmt numFmtId="167" formatCode="0.000"/>
    <numFmt numFmtId="168" formatCode="_-* #,##0.00000\ _₽_-;\-* #,##0.00000\ _₽_-;_-* &quot;-&quot;??\ _₽_-;_-@_-"/>
    <numFmt numFmtId="169" formatCode="_-* #,##0.00000\ _₽_-;\-* #,##0.00000\ _₽_-;_-* &quot;-&quot;?????\ _₽_-;_-@_-"/>
  </numFmts>
  <fonts count="15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u/>
      <sz val="8.4"/>
      <color indexed="12"/>
      <name val="Arial"/>
      <family val="2"/>
      <charset val="204"/>
    </font>
    <font>
      <sz val="10"/>
      <name val="Helv"/>
      <charset val="204"/>
    </font>
    <font>
      <sz val="10"/>
      <color rgb="FFFF0000"/>
      <name val="Arial"/>
      <family val="2"/>
      <charset val="204"/>
    </font>
    <font>
      <b/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8">
    <xf numFmtId="0" fontId="0" fillId="0" borderId="0"/>
    <xf numFmtId="0" fontId="3" fillId="0" borderId="0"/>
    <xf numFmtId="166" fontId="7" fillId="0" borderId="0" applyFont="0" applyFill="0" applyBorder="0" applyAlignment="0" applyProtection="0"/>
    <xf numFmtId="0" fontId="2" fillId="0" borderId="0"/>
    <xf numFmtId="0" fontId="9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10" fillId="0" borderId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1" fillId="0" borderId="0"/>
  </cellStyleXfs>
  <cellXfs count="30">
    <xf numFmtId="0" fontId="0" fillId="0" borderId="0" xfId="0"/>
    <xf numFmtId="164" fontId="4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1" applyFont="1" applyFill="1" applyBorder="1" applyAlignment="1">
      <alignment horizontal="center" vertical="center"/>
    </xf>
    <xf numFmtId="0" fontId="6" fillId="0" borderId="1" xfId="1" applyFont="1" applyFill="1" applyBorder="1" applyAlignment="1">
      <alignment horizontal="center" vertical="center" wrapText="1"/>
    </xf>
    <xf numFmtId="1" fontId="6" fillId="0" borderId="1" xfId="1" applyNumberFormat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center" vertical="center" wrapText="1"/>
    </xf>
    <xf numFmtId="0" fontId="11" fillId="0" borderId="0" xfId="0" applyFont="1"/>
    <xf numFmtId="0" fontId="0" fillId="0" borderId="0" xfId="0" applyFont="1"/>
    <xf numFmtId="0" fontId="12" fillId="0" borderId="1" xfId="1" applyFont="1" applyFill="1" applyBorder="1" applyAlignment="1">
      <alignment horizontal="center" vertical="center" wrapText="1"/>
    </xf>
    <xf numFmtId="2" fontId="6" fillId="0" borderId="1" xfId="1" applyNumberFormat="1" applyFont="1" applyFill="1" applyBorder="1" applyAlignment="1">
      <alignment horizontal="center" vertical="center"/>
    </xf>
    <xf numFmtId="0" fontId="0" fillId="0" borderId="0" xfId="0" applyAlignment="1">
      <alignment wrapText="1"/>
    </xf>
    <xf numFmtId="14" fontId="0" fillId="0" borderId="0" xfId="0" applyNumberFormat="1" applyFont="1"/>
    <xf numFmtId="167" fontId="6" fillId="0" borderId="1" xfId="1" applyNumberFormat="1" applyFont="1" applyFill="1" applyBorder="1" applyAlignment="1">
      <alignment horizontal="center" vertical="center" wrapText="1"/>
    </xf>
    <xf numFmtId="2" fontId="6" fillId="0" borderId="1" xfId="1" applyNumberFormat="1" applyFont="1" applyFill="1" applyBorder="1" applyAlignment="1">
      <alignment horizontal="center" vertical="center" wrapText="1"/>
    </xf>
    <xf numFmtId="1" fontId="5" fillId="0" borderId="1" xfId="1" applyNumberFormat="1" applyFont="1" applyFill="1" applyBorder="1" applyAlignment="1">
      <alignment horizontal="center" vertical="center"/>
    </xf>
    <xf numFmtId="0" fontId="13" fillId="0" borderId="0" xfId="0" applyFont="1"/>
    <xf numFmtId="0" fontId="0" fillId="0" borderId="0" xfId="0" applyFont="1" applyAlignment="1">
      <alignment horizontal="right"/>
    </xf>
    <xf numFmtId="0" fontId="14" fillId="0" borderId="1" xfId="0" applyFont="1" applyBorder="1" applyAlignment="1">
      <alignment horizontal="center" vertical="center"/>
    </xf>
    <xf numFmtId="0" fontId="6" fillId="2" borderId="1" xfId="1" applyFont="1" applyFill="1" applyBorder="1" applyAlignment="1">
      <alignment horizontal="center" vertical="center" wrapText="1"/>
    </xf>
    <xf numFmtId="0" fontId="5" fillId="2" borderId="1" xfId="17" applyFont="1" applyFill="1" applyBorder="1" applyAlignment="1">
      <alignment horizontal="center" vertical="center" wrapText="1"/>
    </xf>
    <xf numFmtId="43" fontId="3" fillId="2" borderId="0" xfId="16" applyFont="1" applyFill="1" applyAlignment="1">
      <alignment horizontal="center" vertical="center"/>
    </xf>
    <xf numFmtId="43" fontId="5" fillId="0" borderId="1" xfId="16" applyFont="1" applyFill="1" applyBorder="1" applyAlignment="1">
      <alignment horizontal="center" vertical="center" wrapText="1"/>
    </xf>
    <xf numFmtId="168" fontId="6" fillId="0" borderId="1" xfId="1" applyNumberFormat="1" applyFont="1" applyFill="1" applyBorder="1" applyAlignment="1">
      <alignment horizontal="center" vertical="center" wrapText="1"/>
    </xf>
    <xf numFmtId="168" fontId="6" fillId="0" borderId="1" xfId="1" applyNumberFormat="1" applyFont="1" applyFill="1" applyBorder="1" applyAlignment="1">
      <alignment horizontal="center" vertical="center"/>
    </xf>
    <xf numFmtId="168" fontId="6" fillId="0" borderId="1" xfId="16" applyNumberFormat="1" applyFont="1" applyFill="1" applyBorder="1" applyAlignment="1">
      <alignment horizontal="center" vertical="center" wrapText="1"/>
    </xf>
    <xf numFmtId="168" fontId="5" fillId="0" borderId="1" xfId="16" applyNumberFormat="1" applyFont="1" applyFill="1" applyBorder="1" applyAlignment="1">
      <alignment horizontal="center" vertical="center" wrapText="1"/>
    </xf>
    <xf numFmtId="4" fontId="0" fillId="0" borderId="0" xfId="0" applyNumberFormat="1"/>
    <xf numFmtId="169" fontId="0" fillId="0" borderId="0" xfId="0" applyNumberFormat="1"/>
    <xf numFmtId="0" fontId="0" fillId="0" borderId="1" xfId="0" applyBorder="1" applyAlignment="1">
      <alignment wrapText="1"/>
    </xf>
  </cellXfs>
  <cellStyles count="18">
    <cellStyle name="Гиперссылка 2" xfId="4"/>
    <cellStyle name="Обычный" xfId="0" builtinId="0"/>
    <cellStyle name="Обычный 13" xfId="5"/>
    <cellStyle name="Обычный 2" xfId="6"/>
    <cellStyle name="Обычный 3" xfId="7"/>
    <cellStyle name="Обычный 3 2" xfId="8"/>
    <cellStyle name="Обычный 4" xfId="1"/>
    <cellStyle name="Обычный 4 2" xfId="3"/>
    <cellStyle name="Обычный 4 5" xfId="17"/>
    <cellStyle name="Обычный 6" xfId="9"/>
    <cellStyle name="Стиль 1" xfId="10"/>
    <cellStyle name="Финансовый" xfId="16" builtinId="3"/>
    <cellStyle name="Финансовый 2" xfId="11"/>
    <cellStyle name="Финансовый 2 2" xfId="12"/>
    <cellStyle name="Финансовый 3" xfId="13"/>
    <cellStyle name="Финансовый 3 2" xfId="14"/>
    <cellStyle name="Финансовый 3 2 2" xfId="2"/>
    <cellStyle name="Финансовый 4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20"/>
  <sheetViews>
    <sheetView tabSelected="1" zoomScaleNormal="100" workbookViewId="0">
      <selection activeCell="I3" sqref="I3"/>
    </sheetView>
  </sheetViews>
  <sheetFormatPr defaultRowHeight="12.75" x14ac:dyDescent="0.2"/>
  <cols>
    <col min="1" max="1" width="10.7109375" customWidth="1"/>
    <col min="2" max="3" width="21.85546875" customWidth="1"/>
    <col min="4" max="4" width="42.85546875" hidden="1" customWidth="1"/>
    <col min="5" max="5" width="42.85546875" customWidth="1"/>
    <col min="6" max="6" width="13.140625" customWidth="1"/>
    <col min="7" max="7" width="12" customWidth="1"/>
    <col min="8" max="8" width="15.28515625" customWidth="1"/>
    <col min="9" max="9" width="12" customWidth="1"/>
    <col min="10" max="10" width="10.28515625" customWidth="1"/>
    <col min="11" max="11" width="11.140625" customWidth="1"/>
    <col min="12" max="12" width="9.85546875" customWidth="1"/>
    <col min="13" max="13" width="11.42578125" customWidth="1"/>
    <col min="14" max="14" width="10.42578125" customWidth="1"/>
    <col min="15" max="15" width="12.42578125" customWidth="1"/>
    <col min="16" max="16" width="15.42578125" customWidth="1"/>
    <col min="17" max="17" width="12.5703125" customWidth="1"/>
    <col min="18" max="18" width="15.28515625" customWidth="1"/>
    <col min="19" max="19" width="13.7109375" customWidth="1"/>
    <col min="20" max="20" width="11.5703125" customWidth="1"/>
  </cols>
  <sheetData>
    <row r="2" spans="1:19" ht="15.75" x14ac:dyDescent="0.25">
      <c r="I2" s="16" t="s">
        <v>29</v>
      </c>
    </row>
    <row r="3" spans="1:19" x14ac:dyDescent="0.2">
      <c r="I3" s="7"/>
    </row>
    <row r="4" spans="1:19" x14ac:dyDescent="0.2">
      <c r="R4" t="s">
        <v>13</v>
      </c>
    </row>
    <row r="5" spans="1:19" ht="72" x14ac:dyDescent="0.2">
      <c r="A5" s="6" t="s">
        <v>9</v>
      </c>
      <c r="B5" s="6" t="s">
        <v>0</v>
      </c>
      <c r="C5" s="6" t="s">
        <v>15</v>
      </c>
      <c r="D5" s="6" t="s">
        <v>1</v>
      </c>
      <c r="E5" s="18" t="s">
        <v>23</v>
      </c>
      <c r="F5" s="6" t="s">
        <v>10</v>
      </c>
      <c r="G5" s="6" t="s">
        <v>17</v>
      </c>
      <c r="H5" s="20" t="s">
        <v>24</v>
      </c>
      <c r="I5" s="6" t="s">
        <v>2</v>
      </c>
      <c r="J5" s="6" t="s">
        <v>3</v>
      </c>
      <c r="K5" s="6" t="s">
        <v>4</v>
      </c>
      <c r="L5" s="6" t="s">
        <v>5</v>
      </c>
      <c r="M5" s="6" t="s">
        <v>6</v>
      </c>
      <c r="N5" s="6" t="s">
        <v>7</v>
      </c>
      <c r="O5" s="6" t="s">
        <v>8</v>
      </c>
      <c r="P5" s="6" t="s">
        <v>12</v>
      </c>
      <c r="Q5" s="6" t="s">
        <v>16</v>
      </c>
      <c r="R5" s="6" t="s">
        <v>11</v>
      </c>
      <c r="S5" s="9" t="s">
        <v>14</v>
      </c>
    </row>
    <row r="6" spans="1:19" x14ac:dyDescent="0.2">
      <c r="A6" s="6">
        <v>1</v>
      </c>
      <c r="B6" s="6">
        <v>2</v>
      </c>
      <c r="C6" s="6">
        <v>3</v>
      </c>
      <c r="D6" s="6">
        <v>4</v>
      </c>
      <c r="E6" s="6">
        <v>5</v>
      </c>
      <c r="F6" s="6">
        <v>6</v>
      </c>
      <c r="G6" s="6">
        <v>7</v>
      </c>
      <c r="H6" s="6">
        <v>18</v>
      </c>
      <c r="I6" s="6">
        <v>8</v>
      </c>
      <c r="J6" s="6">
        <v>9</v>
      </c>
      <c r="K6" s="6">
        <v>10</v>
      </c>
      <c r="L6" s="6">
        <v>11</v>
      </c>
      <c r="M6" s="6">
        <v>12</v>
      </c>
      <c r="N6" s="6">
        <v>13</v>
      </c>
      <c r="O6" s="6">
        <v>14</v>
      </c>
      <c r="P6" s="6">
        <v>15</v>
      </c>
      <c r="Q6" s="6">
        <v>16</v>
      </c>
      <c r="R6" s="6">
        <v>17</v>
      </c>
      <c r="S6" s="6">
        <v>19</v>
      </c>
    </row>
    <row r="7" spans="1:19" s="8" customFormat="1" ht="38.25" x14ac:dyDescent="0.2">
      <c r="A7" s="3">
        <v>2018</v>
      </c>
      <c r="B7" s="3" t="s">
        <v>26</v>
      </c>
      <c r="C7" s="3" t="s">
        <v>28</v>
      </c>
      <c r="D7" s="19" t="s">
        <v>22</v>
      </c>
      <c r="E7" s="29" t="s">
        <v>27</v>
      </c>
      <c r="F7" s="14">
        <f>G7*1.18</f>
        <v>1980.04</v>
      </c>
      <c r="G7" s="14">
        <f>ROUND((1890+1900+2150)/1.18/3,0)</f>
        <v>1678</v>
      </c>
      <c r="H7" s="21">
        <f>2.35*Q7</f>
        <v>2.35</v>
      </c>
      <c r="I7" s="13">
        <v>1</v>
      </c>
      <c r="J7" s="13">
        <v>1.044</v>
      </c>
      <c r="K7" s="13">
        <v>1.046</v>
      </c>
      <c r="L7" s="13">
        <v>1</v>
      </c>
      <c r="M7" s="13">
        <v>1</v>
      </c>
      <c r="N7" s="13">
        <v>1</v>
      </c>
      <c r="O7" s="13">
        <v>1</v>
      </c>
      <c r="P7" s="23">
        <f>ROUND((G7+H7)*I7*J7*K7*L7*M7*N7*O7,5)</f>
        <v>1834.98253</v>
      </c>
      <c r="Q7" s="3">
        <v>1</v>
      </c>
      <c r="R7" s="25">
        <f>P7*Q7</f>
        <v>1834.98253</v>
      </c>
      <c r="S7" s="25">
        <f>(R7-H7)*1.18+H7</f>
        <v>2164.8563853999999</v>
      </c>
    </row>
    <row r="8" spans="1:19" ht="19.5" customHeight="1" x14ac:dyDescent="0.2">
      <c r="A8" s="5" t="s">
        <v>18</v>
      </c>
      <c r="B8" s="1"/>
      <c r="C8" s="1"/>
      <c r="D8" s="3"/>
      <c r="E8" s="3"/>
      <c r="F8" s="10"/>
      <c r="G8" s="10"/>
      <c r="H8" s="22"/>
      <c r="I8" s="4"/>
      <c r="J8" s="2"/>
      <c r="K8" s="2"/>
      <c r="L8" s="2"/>
      <c r="M8" s="2"/>
      <c r="N8" s="2"/>
      <c r="O8" s="2"/>
      <c r="P8" s="24">
        <f>SUM(P7)</f>
        <v>1834.98253</v>
      </c>
      <c r="Q8" s="15">
        <f>SUM(Q7)</f>
        <v>1</v>
      </c>
      <c r="R8" s="26">
        <f>SUM(R7)</f>
        <v>1834.98253</v>
      </c>
      <c r="S8" s="26">
        <f>SUM(S7)</f>
        <v>2164.8563853999999</v>
      </c>
    </row>
    <row r="10" spans="1:19" x14ac:dyDescent="0.2">
      <c r="D10" s="8"/>
      <c r="E10" s="8"/>
      <c r="F10" s="8"/>
      <c r="G10" s="8"/>
      <c r="I10" s="8"/>
      <c r="J10" s="8"/>
    </row>
    <row r="11" spans="1:19" x14ac:dyDescent="0.2">
      <c r="C11" s="8" t="s">
        <v>19</v>
      </c>
      <c r="E11" s="8"/>
      <c r="F11" s="17" t="s">
        <v>25</v>
      </c>
      <c r="G11" s="8"/>
      <c r="I11" s="8"/>
      <c r="J11" s="8"/>
      <c r="R11" s="27"/>
      <c r="S11" s="27"/>
    </row>
    <row r="12" spans="1:19" x14ac:dyDescent="0.2">
      <c r="C12" s="8" t="s">
        <v>20</v>
      </c>
      <c r="E12" s="8"/>
      <c r="F12" s="12">
        <v>43043</v>
      </c>
      <c r="G12" s="8"/>
      <c r="I12" s="8"/>
      <c r="J12" s="8"/>
    </row>
    <row r="13" spans="1:19" x14ac:dyDescent="0.2">
      <c r="G13" s="8"/>
      <c r="I13" s="8"/>
      <c r="J13" s="8"/>
      <c r="R13" s="28"/>
      <c r="S13" s="28"/>
    </row>
    <row r="14" spans="1:19" x14ac:dyDescent="0.2">
      <c r="G14" s="8"/>
    </row>
    <row r="15" spans="1:19" x14ac:dyDescent="0.2">
      <c r="G15" s="8"/>
      <c r="I15" s="8"/>
      <c r="J15" s="8"/>
    </row>
    <row r="16" spans="1:19" ht="38.25" x14ac:dyDescent="0.2">
      <c r="C16" s="11" t="s">
        <v>21</v>
      </c>
      <c r="E16" s="11"/>
      <c r="G16" s="8"/>
      <c r="I16" s="8"/>
      <c r="J16" s="8"/>
    </row>
    <row r="17" spans="4:10" x14ac:dyDescent="0.2">
      <c r="D17" s="8"/>
      <c r="E17" s="8"/>
      <c r="F17" s="8"/>
      <c r="G17" s="8"/>
      <c r="I17" s="8"/>
      <c r="J17" s="8"/>
    </row>
    <row r="18" spans="4:10" x14ac:dyDescent="0.2">
      <c r="D18" s="8"/>
      <c r="E18" s="8"/>
      <c r="F18" s="8"/>
      <c r="G18" s="8"/>
      <c r="I18" s="8"/>
      <c r="J18" s="8"/>
    </row>
    <row r="19" spans="4:10" x14ac:dyDescent="0.2">
      <c r="D19" s="8"/>
      <c r="E19" s="8"/>
      <c r="F19" s="8"/>
      <c r="G19" s="8"/>
      <c r="I19" s="8"/>
      <c r="J19" s="8"/>
    </row>
    <row r="20" spans="4:10" x14ac:dyDescent="0.2">
      <c r="D20" s="8"/>
      <c r="E20" s="8"/>
      <c r="F20" s="8"/>
      <c r="G20" s="8"/>
      <c r="I20" s="8"/>
      <c r="J20" s="8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komi0570</dc:creator>
  <cp:lastModifiedBy>Сверчкова Оксана Григорьевна</cp:lastModifiedBy>
  <dcterms:created xsi:type="dcterms:W3CDTF">2016-09-22T13:10:44Z</dcterms:created>
  <dcterms:modified xsi:type="dcterms:W3CDTF">2018-11-09T15:30:20Z</dcterms:modified>
</cp:coreProperties>
</file>